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hiharayuuki/Desktop/"/>
    </mc:Choice>
  </mc:AlternateContent>
  <xr:revisionPtr revIDLastSave="0" documentId="8_{BFEA75E6-C9C5-B041-89EA-7A08FC39BE8A}" xr6:coauthVersionLast="47" xr6:coauthVersionMax="47" xr10:uidLastSave="{00000000-0000-0000-0000-000000000000}"/>
  <bookViews>
    <workbookView xWindow="0" yWindow="0" windowWidth="33600" windowHeight="21000" xr2:uid="{022B72C6-50B3-5348-9ED4-08E06140380C}"/>
  </bookViews>
  <sheets>
    <sheet name="育児休業給付金計算" sheetId="1" r:id="rId1"/>
  </sheets>
  <definedNames>
    <definedName name="_xlnm.Print_Area" localSheetId="0">育児休業給付金計算!$A$1:$J$31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B16" i="1"/>
  <c r="C8" i="1"/>
  <c r="C10" i="1" s="1"/>
  <c r="N27" i="1" l="1"/>
  <c r="N26" i="1"/>
  <c r="D15" i="1" s="1"/>
</calcChain>
</file>

<file path=xl/sharedStrings.xml><?xml version="1.0" encoding="utf-8"?>
<sst xmlns="http://schemas.openxmlformats.org/spreadsheetml/2006/main" count="34" uniqueCount="29">
  <si>
    <t>育児休業給付金　計算シート</t>
    <rPh sb="0" eb="4">
      <t xml:space="preserve">イクジキュウギョウ </t>
    </rPh>
    <rPh sb="4" eb="7">
      <t xml:space="preserve">キュウフキン </t>
    </rPh>
    <rPh sb="8" eb="10">
      <t xml:space="preserve">ケイサンシート </t>
    </rPh>
    <phoneticPr fontId="3"/>
  </si>
  <si>
    <t>育休前の給料総支給額</t>
    <rPh sb="0" eb="3">
      <t xml:space="preserve">イクキュウマエノ </t>
    </rPh>
    <rPh sb="4" eb="6">
      <t xml:space="preserve">キュウリョウ </t>
    </rPh>
    <rPh sb="6" eb="10">
      <t xml:space="preserve">ソウシキュウガク キュウリョウ </t>
    </rPh>
    <phoneticPr fontId="3"/>
  </si>
  <si>
    <t>万円</t>
    <rPh sb="0" eb="2">
      <t xml:space="preserve">マンエン </t>
    </rPh>
    <phoneticPr fontId="3"/>
  </si>
  <si>
    <t>育休取得日数</t>
    <rPh sb="0" eb="2">
      <t xml:space="preserve">イクキュウ </t>
    </rPh>
    <rPh sb="2" eb="6">
      <t xml:space="preserve">シュトクニッスウ </t>
    </rPh>
    <phoneticPr fontId="3"/>
  </si>
  <si>
    <t>日</t>
    <rPh sb="0" eb="1">
      <t xml:space="preserve">ニチ </t>
    </rPh>
    <phoneticPr fontId="3"/>
  </si>
  <si>
    <t>（1か月の）</t>
  </si>
  <si>
    <t>育休取得開始から</t>
    <rPh sb="0" eb="4">
      <t xml:space="preserve">イクキュウシュトク </t>
    </rPh>
    <rPh sb="4" eb="6">
      <t xml:space="preserve">カイシ </t>
    </rPh>
    <phoneticPr fontId="3"/>
  </si>
  <si>
    <t>180日以内の場合</t>
  </si>
  <si>
    <t>休業開始時賃金日額</t>
    <rPh sb="0" eb="5">
      <t xml:space="preserve">キュウギョウカイシジ </t>
    </rPh>
    <rPh sb="5" eb="7">
      <t xml:space="preserve">チンギン </t>
    </rPh>
    <rPh sb="7" eb="9">
      <t xml:space="preserve">ニチガク </t>
    </rPh>
    <phoneticPr fontId="3"/>
  </si>
  <si>
    <t>（育休前の給料6か月分÷180日）</t>
    <rPh sb="1" eb="4">
      <t xml:space="preserve">イクキュウマエノ </t>
    </rPh>
    <rPh sb="5" eb="7">
      <t xml:space="preserve">キュウリョウ </t>
    </rPh>
    <rPh sb="10" eb="11">
      <t xml:space="preserve">ブン </t>
    </rPh>
    <rPh sb="15" eb="16">
      <t xml:space="preserve">ニチ </t>
    </rPh>
    <phoneticPr fontId="3"/>
  </si>
  <si>
    <t>賃金月額</t>
    <rPh sb="0" eb="2">
      <t xml:space="preserve">チンギン </t>
    </rPh>
    <rPh sb="2" eb="4">
      <t xml:space="preserve">ゲツガク </t>
    </rPh>
    <phoneticPr fontId="3"/>
  </si>
  <si>
    <t>賃金月額上限額</t>
    <phoneticPr fontId="3"/>
  </si>
  <si>
    <t xml:space="preserve">上限額 </t>
    <phoneticPr fontId="3"/>
  </si>
  <si>
    <t>円</t>
    <rPh sb="0" eb="1">
      <t xml:space="preserve">エン </t>
    </rPh>
    <phoneticPr fontId="3"/>
  </si>
  <si>
    <t xml:space="preserve">下限額 </t>
    <phoneticPr fontId="3"/>
  </si>
  <si>
    <t>関数計算データ</t>
    <rPh sb="0" eb="4">
      <t xml:space="preserve">カンスウケイサン </t>
    </rPh>
    <phoneticPr fontId="3"/>
  </si>
  <si>
    <t>※2022年8月1日（月）時点での支給限度額</t>
    <rPh sb="13" eb="15">
      <t xml:space="preserve">ジテンデｎ </t>
    </rPh>
    <phoneticPr fontId="3"/>
  </si>
  <si>
    <t>育児休業給付金</t>
    <rPh sb="0" eb="7">
      <t>イクジｋ</t>
    </rPh>
    <phoneticPr fontId="3"/>
  </si>
  <si>
    <t>【計算シート　使用方法】</t>
    <rPh sb="1" eb="3">
      <t xml:space="preserve">ケイサンシート </t>
    </rPh>
    <rPh sb="7" eb="11">
      <t xml:space="preserve">シヨウホウホウ </t>
    </rPh>
    <phoneticPr fontId="3"/>
  </si>
  <si>
    <t>⇦の枠に値を入力してください。</t>
    <rPh sb="2" eb="3">
      <t xml:space="preserve">ワクニ </t>
    </rPh>
    <rPh sb="4" eb="5">
      <t xml:space="preserve">アタイヲ </t>
    </rPh>
    <rPh sb="6" eb="8">
      <t xml:space="preserve">ニュウリョクシテクダサイ </t>
    </rPh>
    <phoneticPr fontId="3"/>
  </si>
  <si>
    <t>はおおよその総支給額をプルダウンにて選択する。</t>
    <rPh sb="13" eb="17">
      <t xml:space="preserve">ソウシキュウガク </t>
    </rPh>
    <rPh sb="18" eb="20">
      <t xml:space="preserve">センタク </t>
    </rPh>
    <phoneticPr fontId="3"/>
  </si>
  <si>
    <t>は取得日数を入力</t>
    <rPh sb="1" eb="5">
      <t xml:space="preserve">シュトクニッスウヲ </t>
    </rPh>
    <rPh sb="6" eb="8">
      <t xml:space="preserve">ニュウリョク </t>
    </rPh>
    <phoneticPr fontId="3"/>
  </si>
  <si>
    <t>は「180日以内の場合」「181日以降の場合」のどちらかをプルダウンにて選択する。</t>
    <rPh sb="9" eb="11">
      <t xml:space="preserve">センタク </t>
    </rPh>
    <phoneticPr fontId="3"/>
  </si>
  <si>
    <r>
      <t>※これは</t>
    </r>
    <r>
      <rPr>
        <b/>
        <sz val="12"/>
        <color rgb="FFFF0000"/>
        <rFont val="游ゴシック"/>
        <family val="3"/>
        <charset val="128"/>
      </rPr>
      <t>あくまでおおよその計算値</t>
    </r>
    <r>
      <rPr>
        <b/>
        <sz val="12"/>
        <color theme="1"/>
        <rFont val="游ゴシック"/>
        <family val="3"/>
        <charset val="128"/>
        <scheme val="minor"/>
      </rPr>
      <t>ですので、計算された値が必ず給付されるわけではありません。</t>
    </r>
    <rPh sb="13" eb="15">
      <t xml:space="preserve">ケイサンホウホウ </t>
    </rPh>
    <rPh sb="15" eb="16">
      <t xml:space="preserve">チ </t>
    </rPh>
    <rPh sb="21" eb="23">
      <t xml:space="preserve">ケイサンサレタ </t>
    </rPh>
    <rPh sb="26" eb="27">
      <t xml:space="preserve">アタイガ </t>
    </rPh>
    <rPh sb="28" eb="29">
      <t xml:space="preserve">カナラズモラエルワケデハアリマセン </t>
    </rPh>
    <rPh sb="30" eb="32">
      <t xml:space="preserve">キュウフ </t>
    </rPh>
    <phoneticPr fontId="3"/>
  </si>
  <si>
    <t>　正確な値を知りたい方は、企業担当者・お近くのハローワークなどにご相談ください。</t>
    <rPh sb="1" eb="3">
      <t xml:space="preserve">セイカクナアタイヲ </t>
    </rPh>
    <rPh sb="6" eb="7">
      <t xml:space="preserve">シリタイカタハ </t>
    </rPh>
    <rPh sb="13" eb="18">
      <t xml:space="preserve">キギョウタントウシャ </t>
    </rPh>
    <phoneticPr fontId="3"/>
  </si>
  <si>
    <t>180日以内の場合</t>
    <rPh sb="3" eb="4">
      <t xml:space="preserve">ニチ </t>
    </rPh>
    <rPh sb="4" eb="6">
      <t xml:space="preserve">イナイノバアイ </t>
    </rPh>
    <phoneticPr fontId="3"/>
  </si>
  <si>
    <t>(67%で計算)</t>
    <phoneticPr fontId="3"/>
  </si>
  <si>
    <t>181日以降の場合</t>
    <rPh sb="3" eb="4">
      <t xml:space="preserve">ニチ </t>
    </rPh>
    <rPh sb="4" eb="6">
      <t xml:space="preserve">イコウ </t>
    </rPh>
    <phoneticPr fontId="3"/>
  </si>
  <si>
    <t>(50％で計算)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</si>
</sst>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8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rgb="FF000000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b/>
      <sz val="24"/>
      <color rgb="FFFFFF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F2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6" fontId="5" fillId="0" borderId="0" xfId="1" applyFont="1">
      <alignment vertical="center"/>
    </xf>
    <xf numFmtId="6" fontId="0" fillId="0" borderId="0" xfId="0" applyNumberFormat="1">
      <alignment vertical="center"/>
    </xf>
    <xf numFmtId="6" fontId="5" fillId="0" borderId="0" xfId="0" applyNumberFormat="1" applyFont="1">
      <alignment vertical="center"/>
    </xf>
    <xf numFmtId="0" fontId="6" fillId="3" borderId="2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3" fontId="0" fillId="3" borderId="6" xfId="0" applyNumberForma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3" fontId="0" fillId="3" borderId="8" xfId="0" applyNumberFormat="1" applyFill="1" applyBorder="1">
      <alignment vertical="center"/>
    </xf>
    <xf numFmtId="0" fontId="0" fillId="3" borderId="8" xfId="0" applyFill="1" applyBorder="1">
      <alignment vertical="center"/>
    </xf>
    <xf numFmtId="0" fontId="8" fillId="3" borderId="9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0" xfId="0" applyFill="1" applyBorder="1">
      <alignment vertical="center"/>
    </xf>
    <xf numFmtId="6" fontId="0" fillId="0" borderId="0" xfId="1" applyFont="1">
      <alignment vertical="center"/>
    </xf>
    <xf numFmtId="0" fontId="9" fillId="4" borderId="11" xfId="0" applyFont="1" applyFill="1" applyBorder="1" applyAlignment="1">
      <alignment horizontal="center" vertical="center"/>
    </xf>
    <xf numFmtId="176" fontId="9" fillId="4" borderId="1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1" xfId="0" applyFill="1" applyBorder="1">
      <alignment vertical="center"/>
    </xf>
    <xf numFmtId="0" fontId="0" fillId="0" borderId="7" xfId="0" applyBorder="1">
      <alignment vertical="center"/>
    </xf>
    <xf numFmtId="0" fontId="11" fillId="0" borderId="5" xfId="0" applyFont="1" applyBorder="1">
      <alignment vertical="center"/>
    </xf>
    <xf numFmtId="0" fontId="5" fillId="0" borderId="5" xfId="0" applyFont="1" applyBorder="1">
      <alignment vertical="center"/>
    </xf>
    <xf numFmtId="9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462281</xdr:colOff>
      <xdr:row>3</xdr:row>
      <xdr:rowOff>50800</xdr:rowOff>
    </xdr:from>
    <xdr:to>
      <xdr:col>0</xdr:col>
      <xdr:colOff>508000</xdr:colOff>
      <xdr:row>29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5801BC-7B77-DC42-92FE-B0B766C775AC}"/>
            </a:ext>
          </a:extLst>
        </xdr:cNvPr>
        <xdr:cNvSpPr/>
      </xdr:nvSpPr>
      <xdr:spPr>
        <a:xfrm flipH="1">
          <a:off x="462281" y="1130300"/>
          <a:ext cx="45719" cy="7226300"/>
        </a:xfrm>
        <a:prstGeom prst="rect">
          <a:avLst/>
        </a:prstGeom>
        <a:solidFill>
          <a:srgbClr val="FFFF00">
            <a:alpha val="0"/>
          </a:srgbClr>
        </a:solidFill>
        <a:ln w="1905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463473</xdr:colOff>
      <xdr:row>0</xdr:row>
      <xdr:rowOff>149555</xdr:rowOff>
    </xdr:from>
    <xdr:to>
      <xdr:col>5</xdr:col>
      <xdr:colOff>927100</xdr:colOff>
      <xdr:row>2</xdr:row>
      <xdr:rowOff>101630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D97758E-43F6-944A-A0DF-EE6E367B9D42}"/>
            </a:ext>
          </a:extLst>
        </xdr:cNvPr>
        <xdr:cNvSpPr/>
      </xdr:nvSpPr>
      <xdr:spPr>
        <a:xfrm>
          <a:off x="1415973" y="149555"/>
          <a:ext cx="5200727" cy="777575"/>
        </a:xfrm>
        <a:prstGeom prst="round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424181</xdr:colOff>
      <xdr:row>3</xdr:row>
      <xdr:rowOff>38100</xdr:rowOff>
    </xdr:from>
    <xdr:to>
      <xdr:col>9</xdr:col>
      <xdr:colOff>469900</xdr:colOff>
      <xdr:row>29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08FB09-A9FE-204B-B633-19D733E9E57F}"/>
            </a:ext>
          </a:extLst>
        </xdr:cNvPr>
        <xdr:cNvSpPr/>
      </xdr:nvSpPr>
      <xdr:spPr>
        <a:xfrm flipH="1">
          <a:off x="9453881" y="1117600"/>
          <a:ext cx="45719" cy="7226300"/>
        </a:xfrm>
        <a:prstGeom prst="rect">
          <a:avLst/>
        </a:prstGeom>
        <a:solidFill>
          <a:srgbClr val="FFFF00">
            <a:alpha val="0"/>
          </a:srgbClr>
        </a:solidFill>
        <a:ln w="1905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516892</xdr:colOff>
      <xdr:row>2</xdr:row>
      <xdr:rowOff>237489</xdr:rowOff>
    </xdr:from>
    <xdr:to>
      <xdr:col>9</xdr:col>
      <xdr:colOff>406404</xdr:colOff>
      <xdr:row>3</xdr:row>
      <xdr:rowOff>29208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3EBD632-2AE6-8E40-AA20-92BF6E0C0F16}"/>
            </a:ext>
          </a:extLst>
        </xdr:cNvPr>
        <xdr:cNvSpPr/>
      </xdr:nvSpPr>
      <xdr:spPr>
        <a:xfrm rot="5400000" flipH="1">
          <a:off x="4953638" y="-3373757"/>
          <a:ext cx="45719" cy="8919212"/>
        </a:xfrm>
        <a:prstGeom prst="rect">
          <a:avLst/>
        </a:prstGeom>
        <a:solidFill>
          <a:srgbClr val="FFFF00">
            <a:alpha val="0"/>
          </a:srgbClr>
        </a:solidFill>
        <a:ln w="1905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491491</xdr:colOff>
      <xdr:row>29</xdr:row>
      <xdr:rowOff>85092</xdr:rowOff>
    </xdr:from>
    <xdr:to>
      <xdr:col>9</xdr:col>
      <xdr:colOff>381003</xdr:colOff>
      <xdr:row>29</xdr:row>
      <xdr:rowOff>130811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AC3C03A-FEE8-9542-8253-3F16D826C49A}"/>
            </a:ext>
          </a:extLst>
        </xdr:cNvPr>
        <xdr:cNvSpPr/>
      </xdr:nvSpPr>
      <xdr:spPr>
        <a:xfrm rot="5400000" flipH="1">
          <a:off x="4928237" y="3890646"/>
          <a:ext cx="45719" cy="8919212"/>
        </a:xfrm>
        <a:prstGeom prst="rect">
          <a:avLst/>
        </a:prstGeom>
        <a:solidFill>
          <a:srgbClr val="FFFF00">
            <a:alpha val="0"/>
          </a:srgbClr>
        </a:solidFill>
        <a:ln w="1905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DA10-4575-824E-880C-B30759D76D8E}">
  <dimension ref="B2:Q53"/>
  <sheetViews>
    <sheetView tabSelected="1" zoomScaleNormal="100" zoomScaleSheetLayoutView="100" workbookViewId="0">
      <selection activeCell="K8" sqref="K8"/>
    </sheetView>
  </sheetViews>
  <sheetFormatPr baseColWidth="10" defaultRowHeight="20"/>
  <cols>
    <col min="2" max="2" width="18.140625" customWidth="1"/>
    <col min="3" max="3" width="9.5703125" customWidth="1"/>
    <col min="5" max="5" width="14.85546875" customWidth="1"/>
    <col min="6" max="6" width="14" customWidth="1"/>
    <col min="7" max="7" width="6.5703125" customWidth="1"/>
    <col min="8" max="8" width="11.140625" customWidth="1"/>
    <col min="9" max="9" width="5.85546875" customWidth="1"/>
    <col min="11" max="11" width="9.7109375" customWidth="1"/>
    <col min="12" max="12" width="9.7109375" hidden="1" customWidth="1"/>
    <col min="13" max="13" width="7.42578125" hidden="1" customWidth="1"/>
    <col min="14" max="14" width="10.7109375" hidden="1" customWidth="1"/>
    <col min="15" max="17" width="0.140625" hidden="1" customWidth="1"/>
  </cols>
  <sheetData>
    <row r="2" spans="2:17" ht="45">
      <c r="B2" s="1" t="s">
        <v>0</v>
      </c>
      <c r="C2" s="1"/>
      <c r="D2" s="1"/>
      <c r="E2" s="1"/>
      <c r="F2" s="1"/>
    </row>
    <row r="5" spans="2:17" ht="21" thickBot="1">
      <c r="B5" s="2" t="s">
        <v>1</v>
      </c>
      <c r="C5" s="3"/>
      <c r="D5" t="s">
        <v>2</v>
      </c>
      <c r="F5" s="2" t="s">
        <v>3</v>
      </c>
      <c r="G5" s="4"/>
      <c r="H5" t="s">
        <v>4</v>
      </c>
    </row>
    <row r="6" spans="2:17">
      <c r="B6" s="2" t="s">
        <v>5</v>
      </c>
    </row>
    <row r="7" spans="2:17" ht="21" thickBot="1">
      <c r="F7" s="2" t="s">
        <v>6</v>
      </c>
      <c r="G7" s="5" t="s">
        <v>7</v>
      </c>
      <c r="H7" s="5"/>
    </row>
    <row r="8" spans="2:17">
      <c r="B8" s="6" t="s">
        <v>8</v>
      </c>
      <c r="C8" s="7" t="e">
        <f>IF(ISERROR(VLOOKUP($C5,P13:Q53,2,FALSE)),"",VLOOKUP($C5,P13:Q53,2,FALSE))*(6/180)</f>
        <v>#VALUE!</v>
      </c>
      <c r="D8" t="s">
        <v>9</v>
      </c>
      <c r="G8" s="8"/>
    </row>
    <row r="9" spans="2:17" ht="21" thickBot="1">
      <c r="B9" s="6"/>
      <c r="C9" s="6"/>
      <c r="E9" s="6"/>
    </row>
    <row r="10" spans="2:17" ht="24">
      <c r="B10" s="6" t="s">
        <v>10</v>
      </c>
      <c r="C10" s="9" t="e">
        <f>MAX(MIN((C8*G5),F11),F12)</f>
        <v>#VALUE!</v>
      </c>
      <c r="E10" s="10" t="s">
        <v>11</v>
      </c>
      <c r="F10" s="11"/>
      <c r="G10" s="11"/>
      <c r="H10" s="12"/>
    </row>
    <row r="11" spans="2:17">
      <c r="E11" s="13" t="s">
        <v>12</v>
      </c>
      <c r="F11" s="14">
        <v>455700</v>
      </c>
      <c r="G11" s="15" t="s">
        <v>13</v>
      </c>
      <c r="H11" s="16"/>
    </row>
    <row r="12" spans="2:17">
      <c r="E12" s="13" t="s">
        <v>14</v>
      </c>
      <c r="F12" s="17">
        <v>79710</v>
      </c>
      <c r="G12" s="18" t="s">
        <v>13</v>
      </c>
      <c r="H12" s="16"/>
      <c r="L12" t="s">
        <v>15</v>
      </c>
      <c r="O12" s="2" t="s">
        <v>1</v>
      </c>
    </row>
    <row r="13" spans="2:17" ht="21" thickBot="1">
      <c r="E13" s="19" t="s">
        <v>16</v>
      </c>
      <c r="F13" s="20"/>
      <c r="G13" s="20"/>
      <c r="H13" s="21"/>
      <c r="P13">
        <v>10</v>
      </c>
      <c r="Q13" s="22">
        <v>100000</v>
      </c>
    </row>
    <row r="14" spans="2:17">
      <c r="P14">
        <v>11</v>
      </c>
      <c r="Q14" s="22">
        <v>110000</v>
      </c>
    </row>
    <row r="15" spans="2:17" ht="41" thickBot="1">
      <c r="B15" s="23" t="s">
        <v>17</v>
      </c>
      <c r="C15" s="23"/>
      <c r="D15" s="24" t="str">
        <f>IF(ISERROR(VLOOKUP($L26,M26:O27,2,FALSE)),"",VLOOKUP($L26,M26:O27,2,FALSE))</f>
        <v/>
      </c>
      <c r="E15" s="24"/>
      <c r="P15">
        <v>12</v>
      </c>
      <c r="Q15" s="22">
        <v>120000</v>
      </c>
    </row>
    <row r="16" spans="2:17" ht="32" thickTop="1">
      <c r="B16" s="25" t="str">
        <f>IF(ISERROR(VLOOKUP($L26,M26:O27,3,FALSE)),"",VLOOKUP($L26,M26:O27,3,FALSE))</f>
        <v>(67%で計算)</v>
      </c>
      <c r="C16" s="6"/>
      <c r="P16">
        <v>13</v>
      </c>
      <c r="Q16" s="22">
        <v>130000</v>
      </c>
    </row>
    <row r="17" spans="2:17" ht="21" thickBot="1">
      <c r="P17">
        <v>14</v>
      </c>
      <c r="Q17" s="22">
        <v>140000</v>
      </c>
    </row>
    <row r="18" spans="2:17">
      <c r="B18" s="26" t="s">
        <v>18</v>
      </c>
      <c r="C18" s="27"/>
      <c r="D18" s="27"/>
      <c r="E18" s="27"/>
      <c r="F18" s="27"/>
      <c r="G18" s="27"/>
      <c r="H18" s="27"/>
      <c r="I18" s="28"/>
      <c r="P18">
        <v>15</v>
      </c>
      <c r="Q18" s="22">
        <v>150000</v>
      </c>
    </row>
    <row r="19" spans="2:17" ht="21" thickBot="1">
      <c r="B19" s="29"/>
      <c r="C19" s="30"/>
      <c r="D19" t="s">
        <v>19</v>
      </c>
      <c r="I19" s="31"/>
      <c r="P19">
        <v>16</v>
      </c>
      <c r="Q19" s="22">
        <v>160000</v>
      </c>
    </row>
    <row r="20" spans="2:17">
      <c r="B20" s="32" t="s">
        <v>1</v>
      </c>
      <c r="C20" t="s">
        <v>20</v>
      </c>
      <c r="I20" s="31"/>
      <c r="P20">
        <v>17</v>
      </c>
      <c r="Q20" s="22">
        <v>170000</v>
      </c>
    </row>
    <row r="21" spans="2:17">
      <c r="B21" s="32" t="s">
        <v>3</v>
      </c>
      <c r="C21" t="s">
        <v>21</v>
      </c>
      <c r="I21" s="31"/>
      <c r="P21">
        <v>18</v>
      </c>
      <c r="Q21" s="22">
        <v>180000</v>
      </c>
    </row>
    <row r="22" spans="2:17">
      <c r="B22" s="32" t="s">
        <v>6</v>
      </c>
      <c r="C22" t="s">
        <v>22</v>
      </c>
      <c r="I22" s="31"/>
      <c r="P22">
        <v>19</v>
      </c>
      <c r="Q22" s="22">
        <v>190000</v>
      </c>
    </row>
    <row r="23" spans="2:17">
      <c r="B23" s="29"/>
      <c r="I23" s="31"/>
      <c r="P23">
        <v>20</v>
      </c>
      <c r="Q23" s="22">
        <v>200000</v>
      </c>
    </row>
    <row r="24" spans="2:17">
      <c r="B24" s="29"/>
      <c r="I24" s="31"/>
      <c r="P24">
        <v>21</v>
      </c>
      <c r="Q24" s="22">
        <v>210000</v>
      </c>
    </row>
    <row r="25" spans="2:17">
      <c r="B25" s="33" t="s">
        <v>23</v>
      </c>
      <c r="C25" s="6"/>
      <c r="D25" s="6"/>
      <c r="E25" s="6"/>
      <c r="F25" s="6"/>
      <c r="I25" s="31"/>
      <c r="P25">
        <v>22</v>
      </c>
      <c r="Q25" s="22">
        <v>220000</v>
      </c>
    </row>
    <row r="26" spans="2:17">
      <c r="B26" s="33" t="s">
        <v>24</v>
      </c>
      <c r="C26" s="6"/>
      <c r="D26" s="6"/>
      <c r="E26" s="6"/>
      <c r="F26" s="6"/>
      <c r="I26" s="31"/>
      <c r="L26" t="str">
        <f>G7</f>
        <v>180日以内の場合</v>
      </c>
      <c r="M26" t="s">
        <v>25</v>
      </c>
      <c r="N26" s="22" t="e">
        <f>C10*(67/100)</f>
        <v>#VALUE!</v>
      </c>
      <c r="O26" s="34" t="s">
        <v>26</v>
      </c>
      <c r="P26">
        <v>23</v>
      </c>
      <c r="Q26" s="22">
        <v>230000</v>
      </c>
    </row>
    <row r="27" spans="2:17" ht="21" thickBot="1">
      <c r="B27" s="35"/>
      <c r="C27" s="36"/>
      <c r="D27" s="36"/>
      <c r="E27" s="36"/>
      <c r="F27" s="36"/>
      <c r="G27" s="36"/>
      <c r="H27" s="36"/>
      <c r="I27" s="37"/>
      <c r="M27" t="s">
        <v>27</v>
      </c>
      <c r="N27" s="22" t="e">
        <f>C10*(50/100)</f>
        <v>#VALUE!</v>
      </c>
      <c r="O27" t="s">
        <v>28</v>
      </c>
      <c r="P27">
        <v>24</v>
      </c>
      <c r="Q27" s="22">
        <v>240000</v>
      </c>
    </row>
    <row r="28" spans="2:17">
      <c r="P28">
        <v>25</v>
      </c>
      <c r="Q28" s="22">
        <v>250000</v>
      </c>
    </row>
    <row r="29" spans="2:17">
      <c r="P29">
        <v>26</v>
      </c>
      <c r="Q29" s="22">
        <v>260000</v>
      </c>
    </row>
    <row r="30" spans="2:17">
      <c r="P30">
        <v>27</v>
      </c>
      <c r="Q30" s="22">
        <v>270000</v>
      </c>
    </row>
    <row r="31" spans="2:17">
      <c r="P31">
        <v>28</v>
      </c>
      <c r="Q31" s="22">
        <v>280000</v>
      </c>
    </row>
    <row r="32" spans="2:17">
      <c r="P32">
        <v>29</v>
      </c>
      <c r="Q32" s="22">
        <v>290000</v>
      </c>
    </row>
    <row r="33" spans="16:17">
      <c r="P33">
        <v>30</v>
      </c>
      <c r="Q33" s="22">
        <v>300000</v>
      </c>
    </row>
    <row r="34" spans="16:17">
      <c r="P34">
        <v>31</v>
      </c>
      <c r="Q34" s="22">
        <v>310000</v>
      </c>
    </row>
    <row r="35" spans="16:17">
      <c r="P35">
        <v>32</v>
      </c>
      <c r="Q35" s="22">
        <v>320000</v>
      </c>
    </row>
    <row r="36" spans="16:17">
      <c r="P36">
        <v>33</v>
      </c>
      <c r="Q36" s="22">
        <v>330000</v>
      </c>
    </row>
    <row r="37" spans="16:17">
      <c r="P37">
        <v>34</v>
      </c>
      <c r="Q37" s="22">
        <v>340000</v>
      </c>
    </row>
    <row r="38" spans="16:17">
      <c r="P38">
        <v>35</v>
      </c>
      <c r="Q38" s="22">
        <v>350000</v>
      </c>
    </row>
    <row r="39" spans="16:17">
      <c r="P39">
        <v>36</v>
      </c>
      <c r="Q39" s="22">
        <v>360000</v>
      </c>
    </row>
    <row r="40" spans="16:17">
      <c r="P40">
        <v>37</v>
      </c>
      <c r="Q40" s="22">
        <v>370000</v>
      </c>
    </row>
    <row r="41" spans="16:17">
      <c r="P41">
        <v>38</v>
      </c>
      <c r="Q41" s="22">
        <v>380000</v>
      </c>
    </row>
    <row r="42" spans="16:17">
      <c r="P42">
        <v>39</v>
      </c>
      <c r="Q42" s="22">
        <v>390000</v>
      </c>
    </row>
    <row r="43" spans="16:17">
      <c r="P43">
        <v>40</v>
      </c>
      <c r="Q43" s="22">
        <v>400000</v>
      </c>
    </row>
    <row r="44" spans="16:17">
      <c r="P44">
        <v>41</v>
      </c>
      <c r="Q44" s="22">
        <v>410000</v>
      </c>
    </row>
    <row r="45" spans="16:17">
      <c r="P45">
        <v>42</v>
      </c>
      <c r="Q45" s="22">
        <v>420000</v>
      </c>
    </row>
    <row r="46" spans="16:17">
      <c r="P46">
        <v>43</v>
      </c>
      <c r="Q46" s="22">
        <v>430000</v>
      </c>
    </row>
    <row r="47" spans="16:17">
      <c r="P47">
        <v>44</v>
      </c>
      <c r="Q47" s="22">
        <v>440000</v>
      </c>
    </row>
    <row r="48" spans="16:17">
      <c r="P48">
        <v>45</v>
      </c>
      <c r="Q48" s="22">
        <v>450000</v>
      </c>
    </row>
    <row r="49" spans="16:17">
      <c r="P49">
        <v>46</v>
      </c>
      <c r="Q49" s="22">
        <v>460000</v>
      </c>
    </row>
    <row r="50" spans="16:17">
      <c r="P50">
        <v>47</v>
      </c>
      <c r="Q50" s="22">
        <v>470000</v>
      </c>
    </row>
    <row r="51" spans="16:17">
      <c r="P51">
        <v>48</v>
      </c>
      <c r="Q51" s="22">
        <v>480000</v>
      </c>
    </row>
    <row r="52" spans="16:17">
      <c r="P52">
        <v>49</v>
      </c>
      <c r="Q52" s="22">
        <v>490000</v>
      </c>
    </row>
    <row r="53" spans="16:17">
      <c r="P53">
        <v>50</v>
      </c>
      <c r="Q53" s="22">
        <v>500000</v>
      </c>
    </row>
  </sheetData>
  <mergeCells count="4">
    <mergeCell ref="B2:F2"/>
    <mergeCell ref="G7:H7"/>
    <mergeCell ref="B15:C15"/>
    <mergeCell ref="D15:E15"/>
  </mergeCells>
  <phoneticPr fontId="3"/>
  <dataValidations count="2">
    <dataValidation type="list" allowBlank="1" showInputMessage="1" showErrorMessage="1" sqref="C5" xr:uid="{772A1349-90DA-FE41-A3BD-7DF9CC6FACEE}">
      <formula1>$P$13:$P$53</formula1>
    </dataValidation>
    <dataValidation type="list" allowBlank="1" showInputMessage="1" showErrorMessage="1" sqref="G7" xr:uid="{B12B80FA-60CF-BE40-9A88-7E5599826E62}">
      <formula1>"180日以内の場合,181日以降の場合"</formula1>
    </dataValidation>
  </dataValidations>
  <pageMargins left="0.7" right="0.7" top="0.75" bottom="0.75" header="0.3" footer="0.3"/>
  <pageSetup paperSize="9" scale="6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育児休業給付金計算</vt:lpstr>
      <vt:lpstr>育児休業給付金計算!Print_Area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warapool0319@gmail.com</dc:creator>
  <cp:lastModifiedBy>warapool0319@gmail.com</cp:lastModifiedBy>
  <dcterms:created xsi:type="dcterms:W3CDTF">2023-04-30T14:16:20Z</dcterms:created>
  <dcterms:modified xsi:type="dcterms:W3CDTF">2023-04-30T14:21:27Z</dcterms:modified>
</cp:coreProperties>
</file>